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elciney.santos\Desktop\2024\Nov\11\"/>
    </mc:Choice>
  </mc:AlternateContent>
  <xr:revisionPtr revIDLastSave="0" documentId="13_ncr:1_{ECFFCBB0-7A9A-4E18-A5DC-75BE19C2B703}" xr6:coauthVersionLast="36" xr6:coauthVersionMax="36" xr10:uidLastSave="{00000000-0000-0000-0000-000000000000}"/>
  <bookViews>
    <workbookView xWindow="0" yWindow="0" windowWidth="28800" windowHeight="12810" activeTab="2" xr2:uid="{F12A2B2A-5DA6-4EE2-B97D-2E4AACB4842B}"/>
  </bookViews>
  <sheets>
    <sheet name="Quadro resumo" sheetId="1" r:id="rId1"/>
    <sheet name="Planilha de Formação" sheetId="2" r:id="rId2"/>
    <sheet name="Uniformes" sheetId="3" r:id="rId3"/>
  </sheets>
  <externalReferences>
    <externalReference r:id="rId4"/>
  </externalReferenc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E8" i="3"/>
  <c r="A3" i="3"/>
  <c r="D110" i="2"/>
  <c r="C104" i="2"/>
  <c r="C99" i="2"/>
  <c r="D97" i="2"/>
  <c r="D98" i="2" s="1"/>
  <c r="D99" i="2" s="1"/>
  <c r="D88" i="2"/>
  <c r="D92" i="2" s="1"/>
  <c r="D112" i="2" s="1"/>
  <c r="D46" i="2"/>
  <c r="D50" i="2" s="1"/>
  <c r="D55" i="2" s="1"/>
  <c r="C40" i="2"/>
  <c r="D39" i="2"/>
  <c r="D38" i="2"/>
  <c r="D37" i="2"/>
  <c r="D36" i="2"/>
  <c r="D35" i="2"/>
  <c r="D34" i="2"/>
  <c r="D33" i="2"/>
  <c r="D32" i="2"/>
  <c r="D40" i="2" s="1"/>
  <c r="D54" i="2" s="1"/>
  <c r="D28" i="2"/>
  <c r="D53" i="2" s="1"/>
  <c r="D56" i="2" s="1"/>
  <c r="D109" i="2" s="1"/>
  <c r="C28" i="2"/>
  <c r="C27" i="2"/>
  <c r="C26" i="2"/>
  <c r="D18" i="2"/>
  <c r="D16" i="2"/>
  <c r="D22" i="2" s="1"/>
  <c r="G10" i="1"/>
  <c r="E9" i="1"/>
  <c r="F9" i="1" s="1"/>
  <c r="G9" i="1" s="1"/>
  <c r="D101" i="2" l="1"/>
  <c r="D103" i="2"/>
  <c r="D102" i="2"/>
  <c r="D78" i="2"/>
  <c r="D61" i="2"/>
  <c r="D72" i="2"/>
  <c r="D79" i="2"/>
  <c r="D71" i="2"/>
  <c r="D70" i="2"/>
  <c r="D69" i="2"/>
  <c r="D74" i="2"/>
  <c r="D104" i="2" l="1"/>
  <c r="D105" i="2" s="1"/>
  <c r="D113" i="2" s="1"/>
  <c r="D73" i="2"/>
  <c r="D75" i="2" s="1"/>
  <c r="D83" i="2" s="1"/>
  <c r="D80" i="2"/>
  <c r="D84" i="2" s="1"/>
  <c r="D85" i="2" l="1"/>
  <c r="D111" i="2" s="1"/>
  <c r="D114" i="2" s="1"/>
  <c r="D116" i="2" s="1"/>
  <c r="D117" i="2" s="1"/>
</calcChain>
</file>

<file path=xl/sharedStrings.xml><?xml version="1.0" encoding="utf-8"?>
<sst xmlns="http://schemas.openxmlformats.org/spreadsheetml/2006/main" count="225" uniqueCount="152">
  <si>
    <t>MINISTÉRIO DA INTEGRAÇÃO E DO DESENVOLVIMENTO REGIONAL
SUPERINTENDÊNCIA DO DESENVOLVIMENTO DA AMAZÔNIA
APENDICE 01 DO ANEXO I  DO TERMO DE REFERÊNCIA
MODELO DE PROPOSTA</t>
  </si>
  <si>
    <t>Processo 59004.001974/2024-07</t>
  </si>
  <si>
    <t>QUADRO-RESUMO DO VALOR MENSAL DOS SERVIÇOS</t>
  </si>
  <si>
    <t>Tipo de Serviço</t>
  </si>
  <si>
    <t>UNIDADE
DE MEDIDA</t>
  </si>
  <si>
    <t xml:space="preserve">Qtde. </t>
  </si>
  <si>
    <t>Valor Unitário</t>
  </si>
  <si>
    <t>Valor Mensal</t>
  </si>
  <si>
    <t>Valor Global</t>
  </si>
  <si>
    <t>I</t>
  </si>
  <si>
    <t>Apoio Administrativo - posto de Técnico em Artes Gráficas - Faixa A- CBO 3713</t>
  </si>
  <si>
    <t>Posto</t>
  </si>
  <si>
    <t>II</t>
  </si>
  <si>
    <t>Ressarcimento de Pagamento de horas extras dia útil, sábado e domingo</t>
  </si>
  <si>
    <t>h</t>
  </si>
  <si>
    <t>TOTAL</t>
  </si>
  <si>
    <t>PLANILHA ANALÍTICA DE CUSTOS E FORMAÇÃO DE PREÇOS</t>
  </si>
  <si>
    <t xml:space="preserve">POSTO DE APOIO ADMINISTRATIVO DE TÉCNICO EM ARTES GRÁFICAS - FAIXA A </t>
  </si>
  <si>
    <t>Unidade de Medida:</t>
  </si>
  <si>
    <t>POSTO</t>
  </si>
  <si>
    <t>Quantidade da unidade de medida:</t>
  </si>
  <si>
    <t>Quantidade de empregados por unidade de medida:</t>
  </si>
  <si>
    <t>Nº de meses da execução contratual:</t>
  </si>
  <si>
    <t>Piso da Categoria Profissional:</t>
  </si>
  <si>
    <t>Classificação Brasileira de Ocupações (CBO):</t>
  </si>
  <si>
    <t>3713-00</t>
  </si>
  <si>
    <t>Norma coletiva de Trabalho ou Sentença Normativa em Dissídio Coletivo:</t>
  </si>
  <si>
    <t>CCT</t>
  </si>
  <si>
    <t>Nº do Registro da norma coletiva no MTE</t>
  </si>
  <si>
    <t>PA000633/2017</t>
  </si>
  <si>
    <t>Data Base da Categoria:</t>
  </si>
  <si>
    <t>Turno:</t>
  </si>
  <si>
    <t>DIURNO</t>
  </si>
  <si>
    <t>Salário Mínimo:</t>
  </si>
  <si>
    <t>Módulo 1 - Composição da Remuneração</t>
  </si>
  <si>
    <t>Composição da Remuneração</t>
  </si>
  <si>
    <t>Percentual (%)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</si>
  <si>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</si>
  <si>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</si>
  <si>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</si>
  <si>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</si>
  <si>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</si>
  <si>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</si>
  <si>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</si>
  <si>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</si>
  <si>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</si>
  <si>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</si>
  <si>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</si>
  <si>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F</t>
  </si>
  <si>
    <t>Outros (especificar)</t>
  </si>
  <si>
    <t>Total</t>
  </si>
  <si>
    <t>Módulo 2 - Encargos e Benefícios Anuais, Mensais e Diários</t>
  </si>
  <si>
    <t>Submódulo 2.1 - 13º (décimo terceiro) Salário, Um Terço Constitucional</t>
  </si>
  <si>
    <t>2.1</t>
  </si>
  <si>
    <t>13º (décimo terceiro) Salário e Um Terço Constitucional</t>
  </si>
  <si>
    <t>13º (décimo terceiro) Salário</t>
  </si>
  <si>
    <t>Férías e um Terço Constitucional</t>
  </si>
  <si>
    <t>Total do Módulo I + Submódulo 2.1</t>
  </si>
  <si>
    <t>Submódulo 2.2 - Encargos Previdenciários (GPS), Fundo de Garantia por Tempo de Serviço (FGTS) e outras contribuições.</t>
  </si>
  <si>
    <t>2.2</t>
  </si>
  <si>
    <r>
      <t xml:space="preserve">GPS, FGTS e outras contribuições </t>
    </r>
    <r>
      <rPr>
        <b/>
        <vertAlign val="superscript"/>
        <sz val="10"/>
        <color rgb="FF000000"/>
        <rFont val="Arial"/>
        <family val="2"/>
      </rPr>
      <t>1</t>
    </r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</si>
  <si>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</si>
  <si>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</si>
  <si>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</si>
  <si>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</si>
  <si>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</si>
  <si>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</si>
  <si>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</si>
  <si>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</si>
  <si>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</si>
  <si>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</si>
  <si>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</si>
  <si>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</si>
  <si>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</si>
  <si>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</si>
  <si>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 xml:space="preserve">Transporte </t>
  </si>
  <si>
    <t>A.1</t>
  </si>
  <si>
    <t>Desconto Legal do Vale-Transporte</t>
  </si>
  <si>
    <t>Auxílio-Refeição/Alimentação - não contemplada na CCT</t>
  </si>
  <si>
    <t>B.1</t>
  </si>
  <si>
    <t>Desconto sobre o Auxílio Alimentação (CCT)</t>
  </si>
  <si>
    <t>Cesta Básica - não contemplada na CCT</t>
  </si>
  <si>
    <t>Plano odontológico - não contemplada na CCT</t>
  </si>
  <si>
    <t>Auxílio morte/funeral - não contemplada na CCT</t>
  </si>
  <si>
    <t>Quadro-Resumo do Módulo 2 - Encargos e Benefícios anuais, mensais e diários</t>
  </si>
  <si>
    <t>Encargos e Benefícios Anuais, Mensais e Diários</t>
  </si>
  <si>
    <t>13º (décimo terceiro) Salário, Um terço constitucional</t>
  </si>
  <si>
    <t>GPS, FGTS e outras contribuições</t>
  </si>
  <si>
    <t>Módulo 3 - Provisão para Rescisão</t>
  </si>
  <si>
    <t>Provisão para Rescisão</t>
  </si>
  <si>
    <t>Aviso Prévio Indenizado</t>
  </si>
  <si>
    <t xml:space="preserve">Incidência do FGTS sobre o Aviso Prévio Indenizado </t>
  </si>
  <si>
    <t xml:space="preserve">Multa do FGTS relativa ao Aviso Prévio Indenizado </t>
  </si>
  <si>
    <t xml:space="preserve">Aviso Prévio Trabalhado </t>
  </si>
  <si>
    <t>Incidência dos encargos do submódulo 2.2 sobre o Aviso Prévio Trabalhado</t>
  </si>
  <si>
    <t>Multa do FGTS referente à demissão sem justa causa</t>
  </si>
  <si>
    <t>Módulo 4 - Custo de Reposição do Profissional ausente</t>
  </si>
  <si>
    <t>Submódulo 4.1 - Ausências Legais com incidência de encargos previstos no submódulo 2.2</t>
  </si>
  <si>
    <t>4.1</t>
  </si>
  <si>
    <t>Ausências Legais com incidência de encargos</t>
  </si>
  <si>
    <t>Cobertura de Férias do titular</t>
  </si>
  <si>
    <t xml:space="preserve">Ausências Legais </t>
  </si>
  <si>
    <t xml:space="preserve">Licença-Paternidade </t>
  </si>
  <si>
    <t xml:space="preserve">Afastamento por licença-maternidade </t>
  </si>
  <si>
    <t>Subtotal</t>
  </si>
  <si>
    <t>Incidência do submódulo 2.2 sobre as alíneas A, B, C e, D do submódulo 4.1</t>
  </si>
  <si>
    <t>Total  </t>
  </si>
  <si>
    <t>Submódulo 4.2 - Ausências Legais sem incidência de encargos previstos no submódulo 2.2</t>
  </si>
  <si>
    <t>4.2</t>
  </si>
  <si>
    <r>
      <t xml:space="preserve">Ausências Legais sem incidência de encargos </t>
    </r>
    <r>
      <rPr>
        <b/>
        <vertAlign val="superscript"/>
        <sz val="10"/>
        <rFont val="Arial"/>
        <family val="2"/>
      </rPr>
      <t>1</t>
    </r>
  </si>
  <si>
    <r>
      <t xml:space="preserve">Ausência por acidente de trabalho </t>
    </r>
    <r>
      <rPr>
        <vertAlign val="superscript"/>
        <sz val="10"/>
        <color rgb="FF202124"/>
        <rFont val="Arial"/>
        <family val="2"/>
      </rPr>
      <t>3</t>
    </r>
  </si>
  <si>
    <t>Quadro-Resumo do Módulo 4 - Custo de Reposição do Profissional ausente</t>
  </si>
  <si>
    <r>
      <t xml:space="preserve">Custo de Reposição do Profissional ausente </t>
    </r>
    <r>
      <rPr>
        <b/>
        <vertAlign val="superscript"/>
        <sz val="10"/>
        <color rgb="FF000000"/>
        <rFont val="Arial"/>
        <family val="2"/>
      </rPr>
      <t>1</t>
    </r>
  </si>
  <si>
    <t>Ausências Legais sem incidência de encargos</t>
  </si>
  <si>
    <t>Módulo 5 - Insumos Diversos</t>
  </si>
  <si>
    <t>Insumos Diversos</t>
  </si>
  <si>
    <t>Uniformes</t>
  </si>
  <si>
    <t>EPI</t>
  </si>
  <si>
    <t>Equipamentos (Depreciação e manutenção)</t>
  </si>
  <si>
    <t>Materiais de apoio administrativo</t>
  </si>
  <si>
    <t>Total do Módulo 1 + Módulo 2 + Módulo 3 + Módulo 4 + Módulo 5</t>
  </si>
  <si>
    <t>Módulo 6 - Custos Indiretos, Tributos e Lucro</t>
  </si>
  <si>
    <t>Custos Indiretos, Tributos e Lucro</t>
  </si>
  <si>
    <t>Custos Indiretos</t>
  </si>
  <si>
    <t>Lucro</t>
  </si>
  <si>
    <t>Subtotal (Custos Indiretos + Lucro)</t>
  </si>
  <si>
    <t xml:space="preserve">Tributos </t>
  </si>
  <si>
    <t>C.1. ISS</t>
  </si>
  <si>
    <t>C.2. COFINS</t>
  </si>
  <si>
    <t>C.3. PIS</t>
  </si>
  <si>
    <t>Subtotal (Tributos)</t>
  </si>
  <si>
    <t>QUADRO-RESUMO DO CUSTO POR EMPREGADO</t>
  </si>
  <si>
    <t>Mão de obra vinculada à execução contratual (valor por empregado)</t>
  </si>
  <si>
    <t>Módulo 4 - Custo de Reposição do Profissional Ausente</t>
  </si>
  <si>
    <t>Módulo 6 – Custos Indiretos, Tributos e Lucro</t>
  </si>
  <si>
    <t xml:space="preserve">Valor Total Mensal por Empregado </t>
  </si>
  <si>
    <t>Quantidade de empregados por posto</t>
  </si>
  <si>
    <t>Valor Total Mensal por Posto</t>
  </si>
  <si>
    <t>Valor Total Anual por Posto</t>
  </si>
  <si>
    <t xml:space="preserve">Ausência por doença </t>
  </si>
  <si>
    <t>Item</t>
  </si>
  <si>
    <t>Descrição</t>
  </si>
  <si>
    <t>Valor Médio Unitário (R$)</t>
  </si>
  <si>
    <t>Qtde. Anual</t>
  </si>
  <si>
    <t>Valor Anual/ Empregado (R$)</t>
  </si>
  <si>
    <t>Valor Mensal/ Empregado (R$)</t>
  </si>
  <si>
    <t>Camisa social de mangas curtas em tecido,contendo um bolso a esquerda do peito com logotipo de identificação da empresa contratada, cor branca;</t>
  </si>
  <si>
    <t>Calça social ou saia tipo tecido Oxford</t>
  </si>
  <si>
    <t>Par de meias social, 100% algodão na cor preta</t>
  </si>
  <si>
    <t>Par de sapatos em couro legítimo 100%, macio, cor preta</t>
  </si>
  <si>
    <t>Cinto confeccionado em couro 100%, com fivela de metal, cor preta (Masculino);</t>
  </si>
  <si>
    <t>Crachá de identificação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</si>
</sst>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R$ &quot;* #,##0.00_-;&quot;-R$ &quot;* #,##0.00_-;_-&quot;R$ &quot;* \-??_-;_-@_-"/>
    <numFmt numFmtId="165" formatCode="_-&quot;R$&quot;\ * #,##0.00_-;\-&quot;R$&quot;\ * #,##0.00_-;_-&quot;R$&quot;\ * &quot;-&quot;??_-;_-@_-"/>
    <numFmt numFmtId="166" formatCode="0.000%"/>
    <numFmt numFmtId="167" formatCode="_-&quot;R$&quot;\ * #,##0.00_-;\-&quot;R$&quot;\ * #,##0.00_-;_-&quot;R$&quot;\ * &quot;-&quot;?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sz val="10"/>
      <color rgb="FF202124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color rgb="FF202124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i/>
      <sz val="10"/>
      <color rgb="FF00000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119">
    <xf numFmtId="0" fontId="0" fillId="0" borderId="0" xfId="0"/>
    <xf numFmtId="0" fontId="2" fillId="0" borderId="0" xfId="2" applyAlignment="1">
      <alignment horizontal="left" wrapText="1"/>
    </xf>
    <xf numFmtId="0" fontId="2" fillId="0" borderId="0" xfId="2" applyAlignment="1">
      <alignment horizontal="left"/>
    </xf>
    <xf numFmtId="0" fontId="2" fillId="0" borderId="1" xfId="2" applyBorder="1" applyAlignment="1">
      <alignment horizontal="left"/>
    </xf>
    <xf numFmtId="0" fontId="4" fillId="2" borderId="2" xfId="3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0" fontId="6" fillId="4" borderId="2" xfId="2" applyFont="1" applyFill="1" applyBorder="1" applyAlignment="1">
      <alignment horizontal="center" vertical="center" wrapText="1"/>
    </xf>
    <xf numFmtId="0" fontId="6" fillId="4" borderId="2" xfId="2" applyFont="1" applyFill="1" applyBorder="1" applyAlignment="1">
      <alignment horizontal="left" vertical="center" wrapText="1"/>
    </xf>
    <xf numFmtId="4" fontId="6" fillId="4" borderId="2" xfId="2" applyNumberFormat="1" applyFont="1" applyFill="1" applyBorder="1" applyAlignment="1">
      <alignment horizontal="center" vertical="center" wrapText="1"/>
    </xf>
    <xf numFmtId="43" fontId="6" fillId="4" borderId="2" xfId="2" applyNumberFormat="1" applyFont="1" applyFill="1" applyBorder="1" applyAlignment="1">
      <alignment horizontal="center" vertical="center" wrapText="1"/>
    </xf>
    <xf numFmtId="0" fontId="7" fillId="5" borderId="2" xfId="2" applyFont="1" applyFill="1" applyBorder="1" applyAlignment="1">
      <alignment horizontal="center" vertical="center"/>
    </xf>
    <xf numFmtId="4" fontId="7" fillId="5" borderId="2" xfId="4" applyNumberFormat="1" applyFont="1" applyFill="1" applyBorder="1" applyAlignment="1">
      <alignment horizontal="center" vertical="center"/>
    </xf>
    <xf numFmtId="0" fontId="2" fillId="0" borderId="3" xfId="2" applyBorder="1" applyAlignment="1">
      <alignment horizontal="right"/>
    </xf>
    <xf numFmtId="0" fontId="2" fillId="0" borderId="0" xfId="2"/>
    <xf numFmtId="4" fontId="2" fillId="0" borderId="0" xfId="2" applyNumberFormat="1" applyAlignment="1">
      <alignment horizontal="center" vertical="center"/>
    </xf>
    <xf numFmtId="0" fontId="2" fillId="0" borderId="0" xfId="2" applyAlignment="1">
      <alignment horizontal="center" vertical="center"/>
    </xf>
    <xf numFmtId="43" fontId="0" fillId="0" borderId="0" xfId="5" applyFont="1" applyAlignment="1">
      <alignment horizontal="center" vertical="center"/>
    </xf>
    <xf numFmtId="10" fontId="2" fillId="0" borderId="0" xfId="2" applyNumberFormat="1" applyAlignment="1">
      <alignment horizontal="center" vertical="center"/>
    </xf>
    <xf numFmtId="43" fontId="8" fillId="0" borderId="0" xfId="2" applyNumberFormat="1" applyFont="1" applyAlignment="1">
      <alignment horizontal="center" vertical="center"/>
    </xf>
    <xf numFmtId="43" fontId="2" fillId="0" borderId="0" xfId="2" applyNumberFormat="1" applyAlignment="1">
      <alignment horizontal="center" vertical="center"/>
    </xf>
    <xf numFmtId="0" fontId="9" fillId="2" borderId="2" xfId="0" applyFont="1" applyFill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2" xfId="0" applyNumberFormat="1" applyFont="1" applyBorder="1" applyAlignment="1">
      <alignment horizontal="left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justify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justify" vertical="center" wrapText="1"/>
    </xf>
    <xf numFmtId="0" fontId="13" fillId="0" borderId="2" xfId="0" applyFont="1" applyBorder="1" applyAlignment="1">
      <alignment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165" fontId="12" fillId="2" borderId="2" xfId="0" applyNumberFormat="1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left" vertical="center"/>
    </xf>
    <xf numFmtId="166" fontId="13" fillId="0" borderId="2" xfId="0" applyNumberFormat="1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/>
    </xf>
    <xf numFmtId="165" fontId="9" fillId="2" borderId="2" xfId="0" applyNumberFormat="1" applyFont="1" applyFill="1" applyBorder="1"/>
    <xf numFmtId="0" fontId="12" fillId="2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justify" vertical="center" wrapText="1"/>
    </xf>
    <xf numFmtId="10" fontId="12" fillId="7" borderId="2" xfId="0" applyNumberFormat="1" applyFont="1" applyFill="1" applyBorder="1" applyAlignment="1">
      <alignment horizontal="center" vertical="center" wrapText="1"/>
    </xf>
    <xf numFmtId="165" fontId="12" fillId="7" borderId="2" xfId="0" applyNumberFormat="1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right" vertical="center" wrapText="1"/>
    </xf>
    <xf numFmtId="0" fontId="3" fillId="0" borderId="2" xfId="3" applyFont="1" applyBorder="1" applyAlignment="1">
      <alignment horizontal="left" vertical="center" wrapText="1"/>
    </xf>
    <xf numFmtId="165" fontId="12" fillId="0" borderId="2" xfId="0" applyNumberFormat="1" applyFont="1" applyBorder="1" applyAlignment="1">
      <alignment horizontal="justify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0" fontId="13" fillId="0" borderId="2" xfId="0" applyNumberFormat="1" applyFont="1" applyBorder="1" applyAlignment="1">
      <alignment vertical="center" wrapText="1"/>
    </xf>
    <xf numFmtId="0" fontId="11" fillId="2" borderId="2" xfId="0" applyFont="1" applyFill="1" applyBorder="1" applyAlignment="1">
      <alignment horizontal="left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166" fontId="15" fillId="0" borderId="2" xfId="0" applyNumberFormat="1" applyFont="1" applyBorder="1" applyAlignment="1">
      <alignment horizontal="center" vertical="center" wrapText="1"/>
    </xf>
    <xf numFmtId="167" fontId="15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66" fontId="10" fillId="0" borderId="2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right" vertical="center" wrapText="1"/>
    </xf>
    <xf numFmtId="0" fontId="9" fillId="7" borderId="2" xfId="0" applyFont="1" applyFill="1" applyBorder="1" applyAlignment="1">
      <alignment horizontal="left" vertical="center" wrapText="1"/>
    </xf>
    <xf numFmtId="166" fontId="9" fillId="7" borderId="2" xfId="0" applyNumberFormat="1" applyFont="1" applyFill="1" applyBorder="1" applyAlignment="1">
      <alignment horizontal="center" vertical="center" wrapText="1"/>
    </xf>
    <xf numFmtId="167" fontId="9" fillId="7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165" fontId="10" fillId="0" borderId="2" xfId="0" applyNumberFormat="1" applyFont="1" applyBorder="1" applyAlignment="1">
      <alignment horizontal="right" vertical="center" wrapText="1"/>
    </xf>
    <xf numFmtId="165" fontId="9" fillId="7" borderId="2" xfId="0" applyNumberFormat="1" applyFont="1" applyFill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65" fontId="11" fillId="2" borderId="2" xfId="0" applyNumberFormat="1" applyFont="1" applyFill="1" applyBorder="1" applyAlignment="1">
      <alignment horizontal="justify" vertical="center" wrapText="1"/>
    </xf>
    <xf numFmtId="0" fontId="18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left"/>
    </xf>
    <xf numFmtId="165" fontId="11" fillId="2" borderId="2" xfId="0" applyNumberFormat="1" applyFont="1" applyFill="1" applyBorder="1" applyAlignment="1">
      <alignment horizontal="center"/>
    </xf>
    <xf numFmtId="0" fontId="12" fillId="8" borderId="2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justify" vertical="center" wrapText="1"/>
    </xf>
    <xf numFmtId="10" fontId="12" fillId="6" borderId="2" xfId="0" applyNumberFormat="1" applyFont="1" applyFill="1" applyBorder="1" applyAlignment="1">
      <alignment horizontal="center" vertical="center" wrapText="1"/>
    </xf>
    <xf numFmtId="165" fontId="12" fillId="6" borderId="2" xfId="0" applyNumberFormat="1" applyFont="1" applyFill="1" applyBorder="1" applyAlignment="1">
      <alignment horizontal="justify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10" fontId="3" fillId="9" borderId="2" xfId="6" applyNumberFormat="1" applyFont="1" applyFill="1" applyBorder="1" applyAlignment="1">
      <alignment horizontal="center" vertical="center"/>
    </xf>
    <xf numFmtId="10" fontId="3" fillId="0" borderId="2" xfId="6" applyNumberFormat="1" applyFont="1" applyBorder="1" applyAlignment="1">
      <alignment horizontal="center" vertical="center"/>
    </xf>
    <xf numFmtId="0" fontId="12" fillId="2" borderId="2" xfId="0" applyFont="1" applyFill="1" applyBorder="1" applyAlignment="1">
      <alignment horizontal="justify" vertical="center" wrapText="1"/>
    </xf>
    <xf numFmtId="10" fontId="12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left" vertical="center" wrapText="1"/>
    </xf>
    <xf numFmtId="165" fontId="12" fillId="2" borderId="2" xfId="0" applyNumberFormat="1" applyFont="1" applyFill="1" applyBorder="1" applyAlignment="1">
      <alignment horizontal="left" vertical="center" wrapText="1"/>
    </xf>
    <xf numFmtId="0" fontId="10" fillId="9" borderId="2" xfId="0" applyFont="1" applyFill="1" applyBorder="1" applyAlignment="1">
      <alignment horizontal="left"/>
    </xf>
    <xf numFmtId="0" fontId="10" fillId="9" borderId="2" xfId="0" applyFont="1" applyFill="1" applyBorder="1" applyAlignment="1">
      <alignment horizontal="center"/>
    </xf>
    <xf numFmtId="0" fontId="10" fillId="0" borderId="3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 vertical="center"/>
    </xf>
    <xf numFmtId="0" fontId="11" fillId="3" borderId="2" xfId="7" applyFont="1" applyFill="1" applyBorder="1" applyAlignment="1" applyProtection="1">
      <alignment horizontal="center" vertical="center" wrapText="1"/>
      <protection locked="0"/>
    </xf>
    <xf numFmtId="0" fontId="11" fillId="3" borderId="2" xfId="8" applyFont="1" applyFill="1" applyBorder="1" applyAlignment="1">
      <alignment horizontal="center" vertical="center" wrapText="1"/>
    </xf>
    <xf numFmtId="0" fontId="11" fillId="3" borderId="2" xfId="7" applyFont="1" applyFill="1" applyBorder="1" applyAlignment="1">
      <alignment horizontal="center" vertical="center" wrapText="1"/>
    </xf>
    <xf numFmtId="0" fontId="12" fillId="3" borderId="2" xfId="8" applyFont="1" applyFill="1" applyBorder="1" applyAlignment="1">
      <alignment horizontal="center" vertical="center" wrapText="1"/>
    </xf>
    <xf numFmtId="0" fontId="3" fillId="0" borderId="2" xfId="7" applyFont="1" applyBorder="1" applyAlignment="1" applyProtection="1">
      <alignment horizontal="center" vertical="center" wrapText="1"/>
      <protection locked="0"/>
    </xf>
    <xf numFmtId="0" fontId="10" fillId="0" borderId="2" xfId="8" applyFont="1" applyBorder="1" applyAlignment="1">
      <alignment horizontal="justify" vertical="justify" wrapText="1"/>
    </xf>
    <xf numFmtId="4" fontId="3" fillId="0" borderId="2" xfId="1" applyNumberFormat="1" applyFont="1" applyBorder="1" applyAlignment="1" applyProtection="1">
      <alignment horizontal="center" vertical="center"/>
    </xf>
    <xf numFmtId="0" fontId="3" fillId="0" borderId="2" xfId="1" applyNumberFormat="1" applyFont="1" applyBorder="1" applyAlignment="1" applyProtection="1">
      <alignment horizontal="center" vertical="center" wrapText="1"/>
    </xf>
    <xf numFmtId="0" fontId="10" fillId="0" borderId="2" xfId="8" applyFont="1" applyBorder="1" applyAlignment="1">
      <alignment horizontal="justify" vertical="center" wrapText="1"/>
    </xf>
    <xf numFmtId="0" fontId="11" fillId="5" borderId="2" xfId="7" applyFont="1" applyFill="1" applyBorder="1" applyAlignment="1">
      <alignment horizontal="center" vertical="center"/>
    </xf>
    <xf numFmtId="4" fontId="11" fillId="5" borderId="2" xfId="7" applyNumberFormat="1" applyFont="1" applyFill="1" applyBorder="1" applyAlignment="1">
      <alignment horizontal="center" vertical="center"/>
    </xf>
  </cellXfs>
  <cellStyles count="9">
    <cellStyle name="Moeda 2" xfId="4" xr:uid="{8161E014-0D8E-472B-8E5B-5DA6D4B4DB1C}"/>
    <cellStyle name="Normal" xfId="0" builtinId="0"/>
    <cellStyle name="Normal 2" xfId="8" xr:uid="{F5B9B086-434A-40BF-9C7B-F1D24C8B3E60}"/>
    <cellStyle name="Normal 2 2" xfId="3" xr:uid="{DC3526B2-6C1F-4323-AAF8-CEAAC86437B3}"/>
    <cellStyle name="Normal 2 2 2" xfId="6" xr:uid="{D8FB233C-39AF-4735-84B2-56DE27D1561E}"/>
    <cellStyle name="Normal 3 2 2 2" xfId="7" xr:uid="{7A0B88C8-350B-4E0E-9FB4-7A752A6101DB}"/>
    <cellStyle name="Normal 4" xfId="2" xr:uid="{9FBD244B-EFC6-45E3-A000-9EBC1F211874}"/>
    <cellStyle name="Vírgula" xfId="1" builtinId="3"/>
    <cellStyle name="Vírgula 2" xfId="5" xr:uid="{D92EF4E0-D053-4734-BC38-57833A686F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Propo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RESUMO "/>
      <sheetName val="Apoio Adm."/>
      <sheetName val="Uniformes"/>
    </sheetNames>
    <sheetDataSet>
      <sheetData sheetId="0" refreshError="1"/>
      <sheetData sheetId="1">
        <row r="113">
          <cell r="D113">
            <v>0</v>
          </cell>
        </row>
      </sheetData>
      <sheetData sheetId="2">
        <row r="10">
          <cell r="F1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F0E79-69FF-41F2-9637-D5994C3235AB}">
  <dimension ref="A1:G19"/>
  <sheetViews>
    <sheetView topLeftCell="A10" workbookViewId="0">
      <selection activeCell="G18" sqref="G18"/>
    </sheetView>
  </sheetViews>
  <sheetFormatPr defaultRowHeight="15" x14ac:dyDescent="0.25"/>
  <cols>
    <col min="7" max="7" width="30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2" t="s">
        <v>1</v>
      </c>
      <c r="B4" s="2"/>
      <c r="C4" s="2"/>
      <c r="D4" s="2"/>
      <c r="E4" s="2"/>
      <c r="F4" s="2"/>
      <c r="G4" s="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3"/>
      <c r="B6" s="3"/>
      <c r="C6" s="3"/>
      <c r="D6" s="3"/>
      <c r="E6" s="3"/>
      <c r="F6" s="3"/>
      <c r="G6" s="3"/>
    </row>
    <row r="7" spans="1:7" x14ac:dyDescent="0.25">
      <c r="A7" s="4" t="s">
        <v>2</v>
      </c>
      <c r="B7" s="4"/>
      <c r="C7" s="4"/>
      <c r="D7" s="4"/>
      <c r="E7" s="4"/>
      <c r="F7" s="4"/>
      <c r="G7" s="4"/>
    </row>
    <row r="8" spans="1:7" ht="38.25" x14ac:dyDescent="0.25">
      <c r="A8" s="5" t="s">
        <v>3</v>
      </c>
      <c r="B8" s="5"/>
      <c r="C8" s="6" t="s">
        <v>4</v>
      </c>
      <c r="D8" s="7" t="s">
        <v>5</v>
      </c>
      <c r="E8" s="7" t="s">
        <v>6</v>
      </c>
      <c r="F8" s="7" t="s">
        <v>7</v>
      </c>
      <c r="G8" s="7" t="s">
        <v>8</v>
      </c>
    </row>
    <row r="9" spans="1:7" ht="71.25" customHeight="1" x14ac:dyDescent="0.25">
      <c r="A9" s="8" t="s">
        <v>9</v>
      </c>
      <c r="B9" s="9" t="s">
        <v>10</v>
      </c>
      <c r="C9" s="10" t="s">
        <v>11</v>
      </c>
      <c r="D9" s="8">
        <v>3</v>
      </c>
      <c r="E9" s="11">
        <f>'[1]Apoio Adm.'!D113</f>
        <v>0</v>
      </c>
      <c r="F9" s="11">
        <f>ROUND(E9,2)*D9</f>
        <v>0</v>
      </c>
      <c r="G9" s="11">
        <f>F9*12</f>
        <v>0</v>
      </c>
    </row>
    <row r="10" spans="1:7" ht="114.75" x14ac:dyDescent="0.25">
      <c r="A10" s="8" t="s">
        <v>12</v>
      </c>
      <c r="B10" s="9" t="s">
        <v>13</v>
      </c>
      <c r="C10" s="10" t="s">
        <v>14</v>
      </c>
      <c r="D10" s="8"/>
      <c r="E10" s="11"/>
      <c r="F10" s="11">
        <v>1800</v>
      </c>
      <c r="G10" s="11">
        <f>F10*12</f>
        <v>21600</v>
      </c>
    </row>
    <row r="11" spans="1:7" x14ac:dyDescent="0.25">
      <c r="A11" s="12" t="s">
        <v>15</v>
      </c>
      <c r="B11" s="12"/>
      <c r="C11" s="12"/>
      <c r="D11" s="12"/>
      <c r="E11" s="12"/>
      <c r="F11" s="13"/>
      <c r="G11" s="13"/>
    </row>
    <row r="12" spans="1:7" x14ac:dyDescent="0.25">
      <c r="A12" s="14"/>
      <c r="B12" s="14"/>
      <c r="C12" s="14"/>
      <c r="D12" s="14"/>
      <c r="E12" s="14"/>
      <c r="F12" s="14"/>
      <c r="G12" s="14"/>
    </row>
    <row r="13" spans="1:7" x14ac:dyDescent="0.25">
      <c r="A13" s="15"/>
      <c r="B13" s="15"/>
      <c r="C13" s="16"/>
      <c r="D13" s="17"/>
      <c r="E13" s="17"/>
      <c r="F13" s="18"/>
      <c r="G13" s="18"/>
    </row>
    <row r="14" spans="1:7" x14ac:dyDescent="0.25">
      <c r="A14" s="15"/>
      <c r="B14" s="15"/>
      <c r="C14" s="16"/>
      <c r="D14" s="17"/>
      <c r="E14" s="17"/>
      <c r="F14" s="17"/>
      <c r="G14" s="19"/>
    </row>
    <row r="15" spans="1:7" x14ac:dyDescent="0.25">
      <c r="A15" s="15"/>
      <c r="B15" s="15"/>
      <c r="C15" s="16"/>
      <c r="D15" s="17"/>
      <c r="E15" s="17"/>
      <c r="F15" s="16"/>
      <c r="G15" s="19"/>
    </row>
    <row r="16" spans="1:7" x14ac:dyDescent="0.25">
      <c r="A16" s="15"/>
      <c r="B16" s="15"/>
      <c r="C16" s="16"/>
      <c r="D16" s="17"/>
      <c r="E16" s="17"/>
      <c r="F16" s="16"/>
      <c r="G16" s="17"/>
    </row>
    <row r="17" spans="1:7" x14ac:dyDescent="0.25">
      <c r="A17" s="15"/>
      <c r="B17" s="15"/>
      <c r="C17" s="16"/>
      <c r="D17" s="17"/>
      <c r="E17" s="17"/>
      <c r="F17" s="20"/>
      <c r="G17" s="17"/>
    </row>
    <row r="18" spans="1:7" x14ac:dyDescent="0.25">
      <c r="A18" s="15"/>
      <c r="B18" s="15"/>
      <c r="C18" s="16"/>
      <c r="D18" s="17"/>
      <c r="E18" s="17"/>
      <c r="F18" s="21"/>
      <c r="G18" s="17"/>
    </row>
    <row r="19" spans="1:7" x14ac:dyDescent="0.25">
      <c r="A19" s="15"/>
      <c r="B19" s="15"/>
      <c r="C19" s="16"/>
      <c r="D19" s="17"/>
      <c r="E19" s="17"/>
      <c r="F19" s="17"/>
      <c r="G19" s="17"/>
    </row>
  </sheetData>
  <mergeCells count="10">
    <mergeCell ref="A7:G7"/>
    <mergeCell ref="A8:B8"/>
    <mergeCell ref="A11:E11"/>
    <mergeCell ref="A12:G12"/>
    <mergeCell ref="A1:G1"/>
    <mergeCell ref="A2:G2"/>
    <mergeCell ref="A3:G3"/>
    <mergeCell ref="A4:G4"/>
    <mergeCell ref="A5:G5"/>
    <mergeCell ref="A6:G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B8A47-9286-487E-B688-4C9D3C6B0F86}">
  <dimension ref="A1:D128"/>
  <sheetViews>
    <sheetView topLeftCell="A52" workbookViewId="0">
      <selection activeCell="B78" sqref="B78"/>
    </sheetView>
  </sheetViews>
  <sheetFormatPr defaultRowHeight="15" x14ac:dyDescent="0.25"/>
  <cols>
    <col min="2" max="2" width="29.42578125" customWidth="1"/>
    <col min="3" max="3" width="52.42578125" customWidth="1"/>
    <col min="4" max="4" width="41.7109375" customWidth="1"/>
  </cols>
  <sheetData>
    <row r="1" spans="1:4" x14ac:dyDescent="0.25">
      <c r="A1" s="22" t="s">
        <v>16</v>
      </c>
      <c r="B1" s="22"/>
      <c r="C1" s="22"/>
      <c r="D1" s="22"/>
    </row>
    <row r="2" spans="1:4" x14ac:dyDescent="0.25">
      <c r="A2" s="22" t="s">
        <v>17</v>
      </c>
      <c r="B2" s="22"/>
      <c r="C2" s="22"/>
      <c r="D2" s="22"/>
    </row>
    <row r="3" spans="1:4" x14ac:dyDescent="0.25">
      <c r="A3" s="23" t="s">
        <v>18</v>
      </c>
      <c r="B3" s="23"/>
      <c r="C3" s="23"/>
      <c r="D3" s="24" t="s">
        <v>19</v>
      </c>
    </row>
    <row r="4" spans="1:4" x14ac:dyDescent="0.25">
      <c r="A4" s="23" t="s">
        <v>20</v>
      </c>
      <c r="B4" s="23"/>
      <c r="C4" s="23"/>
      <c r="D4" s="24">
        <v>3</v>
      </c>
    </row>
    <row r="5" spans="1:4" x14ac:dyDescent="0.25">
      <c r="A5" s="23" t="s">
        <v>21</v>
      </c>
      <c r="B5" s="23"/>
      <c r="C5" s="23"/>
      <c r="D5" s="24">
        <v>1</v>
      </c>
    </row>
    <row r="6" spans="1:4" x14ac:dyDescent="0.25">
      <c r="A6" s="23" t="s">
        <v>22</v>
      </c>
      <c r="B6" s="23"/>
      <c r="C6" s="23"/>
      <c r="D6" s="24">
        <v>36</v>
      </c>
    </row>
    <row r="7" spans="1:4" x14ac:dyDescent="0.25">
      <c r="A7" s="23" t="s">
        <v>23</v>
      </c>
      <c r="B7" s="23"/>
      <c r="C7" s="23"/>
      <c r="D7" s="25">
        <v>2491</v>
      </c>
    </row>
    <row r="8" spans="1:4" x14ac:dyDescent="0.25">
      <c r="A8" s="23" t="s">
        <v>24</v>
      </c>
      <c r="B8" s="23"/>
      <c r="C8" s="23"/>
      <c r="D8" s="24" t="s">
        <v>25</v>
      </c>
    </row>
    <row r="9" spans="1:4" x14ac:dyDescent="0.25">
      <c r="A9" s="23" t="s">
        <v>26</v>
      </c>
      <c r="B9" s="23"/>
      <c r="C9" s="23"/>
      <c r="D9" s="24" t="s">
        <v>27</v>
      </c>
    </row>
    <row r="10" spans="1:4" x14ac:dyDescent="0.25">
      <c r="A10" s="23" t="s">
        <v>28</v>
      </c>
      <c r="B10" s="23"/>
      <c r="C10" s="23"/>
      <c r="D10" s="24" t="s">
        <v>29</v>
      </c>
    </row>
    <row r="11" spans="1:4" x14ac:dyDescent="0.25">
      <c r="A11" s="23" t="s">
        <v>30</v>
      </c>
      <c r="B11" s="23"/>
      <c r="C11" s="23"/>
      <c r="D11" s="24">
        <v>2024</v>
      </c>
    </row>
    <row r="12" spans="1:4" x14ac:dyDescent="0.25">
      <c r="A12" s="23" t="s">
        <v>31</v>
      </c>
      <c r="B12" s="23"/>
      <c r="C12" s="23"/>
      <c r="D12" s="24" t="s">
        <v>32</v>
      </c>
    </row>
    <row r="13" spans="1:4" x14ac:dyDescent="0.25">
      <c r="A13" s="23" t="s">
        <v>33</v>
      </c>
      <c r="B13" s="23"/>
      <c r="C13" s="23"/>
      <c r="D13" s="26">
        <v>1412</v>
      </c>
    </row>
    <row r="14" spans="1:4" x14ac:dyDescent="0.25">
      <c r="A14" s="27" t="s">
        <v>34</v>
      </c>
      <c r="B14" s="27"/>
      <c r="C14" s="27"/>
      <c r="D14" s="27"/>
    </row>
    <row r="15" spans="1:4" ht="51" x14ac:dyDescent="0.25">
      <c r="A15" s="28">
        <v>1</v>
      </c>
      <c r="B15" s="29" t="s">
        <v>35</v>
      </c>
      <c r="C15" s="28" t="s">
        <v>36</v>
      </c>
      <c r="D15" s="30" t="s">
        <v>37</v>
      </c>
    </row>
    <row r="16" spans="1:4" x14ac:dyDescent="0.25">
      <c r="A16" s="31" t="s">
        <v>38</v>
      </c>
      <c r="B16" s="32" t="s">
        <v>39</v>
      </c>
      <c r="C16" s="32"/>
      <c r="D16" s="33">
        <f>D7</f>
        <v>2491</v>
      </c>
    </row>
    <row r="17" spans="1:4" ht="18.75" customHeight="1" x14ac:dyDescent="0.25">
      <c r="A17" s="31" t="s">
        <v>40</v>
      </c>
      <c r="B17" s="34" t="s">
        <v>41</v>
      </c>
      <c r="C17" s="31"/>
      <c r="D17" s="33">
        <v>0</v>
      </c>
    </row>
    <row r="18" spans="1:4" ht="23.25" customHeight="1" x14ac:dyDescent="0.25">
      <c r="A18" s="31" t="s">
        <v>42</v>
      </c>
      <c r="B18" s="34" t="s">
        <v>43</v>
      </c>
      <c r="C18" s="35">
        <v>0.2</v>
      </c>
      <c r="D18" s="33">
        <f>C18*D13</f>
        <v>282.40000000000003</v>
      </c>
    </row>
    <row r="19" spans="1:4" ht="25.5" x14ac:dyDescent="0.25">
      <c r="A19" s="31" t="s">
        <v>44</v>
      </c>
      <c r="B19" s="34" t="s">
        <v>45</v>
      </c>
      <c r="C19" s="31"/>
      <c r="D19" s="33">
        <v>0</v>
      </c>
    </row>
    <row r="20" spans="1:4" x14ac:dyDescent="0.25">
      <c r="A20" s="31" t="s">
        <v>46</v>
      </c>
      <c r="B20" s="32" t="s">
        <v>47</v>
      </c>
      <c r="C20" s="32"/>
      <c r="D20" s="33">
        <v>0</v>
      </c>
    </row>
    <row r="21" spans="1:4" x14ac:dyDescent="0.25">
      <c r="A21" s="31" t="s">
        <v>48</v>
      </c>
      <c r="B21" s="32" t="s">
        <v>49</v>
      </c>
      <c r="C21" s="32"/>
      <c r="D21" s="33">
        <v>0</v>
      </c>
    </row>
    <row r="22" spans="1:4" x14ac:dyDescent="0.25">
      <c r="A22" s="36" t="s">
        <v>50</v>
      </c>
      <c r="B22" s="36"/>
      <c r="C22" s="36"/>
      <c r="D22" s="37">
        <f>SUM(D16:D21)</f>
        <v>2773.4</v>
      </c>
    </row>
    <row r="23" spans="1:4" x14ac:dyDescent="0.25">
      <c r="A23" s="27" t="s">
        <v>51</v>
      </c>
      <c r="B23" s="27"/>
      <c r="C23" s="27"/>
      <c r="D23" s="27"/>
    </row>
    <row r="24" spans="1:4" x14ac:dyDescent="0.25">
      <c r="A24" s="38" t="s">
        <v>52</v>
      </c>
      <c r="B24" s="38"/>
      <c r="C24" s="38"/>
      <c r="D24" s="38"/>
    </row>
    <row r="25" spans="1:4" ht="102" x14ac:dyDescent="0.25">
      <c r="A25" s="28" t="s">
        <v>53</v>
      </c>
      <c r="B25" s="29" t="s">
        <v>54</v>
      </c>
      <c r="C25" s="28" t="s">
        <v>36</v>
      </c>
      <c r="D25" s="30" t="s">
        <v>37</v>
      </c>
    </row>
    <row r="26" spans="1:4" ht="32.25" customHeight="1" x14ac:dyDescent="0.25">
      <c r="A26" s="31" t="s">
        <v>38</v>
      </c>
      <c r="B26" s="34" t="s">
        <v>55</v>
      </c>
      <c r="C26" s="39">
        <f>1/12</f>
        <v>8.3333333333333329E-2</v>
      </c>
      <c r="D26" s="33"/>
    </row>
    <row r="27" spans="1:4" ht="27" customHeight="1" x14ac:dyDescent="0.25">
      <c r="A27" s="31" t="s">
        <v>40</v>
      </c>
      <c r="B27" s="34" t="s">
        <v>56</v>
      </c>
      <c r="C27" s="39">
        <f>1/12+2.78%</f>
        <v>0.11113333333333333</v>
      </c>
      <c r="D27" s="33"/>
    </row>
    <row r="28" spans="1:4" x14ac:dyDescent="0.25">
      <c r="A28" s="36" t="s">
        <v>50</v>
      </c>
      <c r="B28" s="36"/>
      <c r="C28" s="40">
        <f>SUM(C26:C27)</f>
        <v>0.19446666666666668</v>
      </c>
      <c r="D28" s="37">
        <f>SUM(D26:D27)</f>
        <v>0</v>
      </c>
    </row>
    <row r="29" spans="1:4" x14ac:dyDescent="0.25">
      <c r="A29" s="41" t="s">
        <v>57</v>
      </c>
      <c r="B29" s="41"/>
      <c r="C29" s="41"/>
      <c r="D29" s="42"/>
    </row>
    <row r="30" spans="1:4" x14ac:dyDescent="0.25">
      <c r="A30" s="43" t="s">
        <v>58</v>
      </c>
      <c r="B30" s="43"/>
      <c r="C30" s="43"/>
      <c r="D30" s="43"/>
    </row>
    <row r="31" spans="1:4" ht="65.25" x14ac:dyDescent="0.25">
      <c r="A31" s="44" t="s">
        <v>59</v>
      </c>
      <c r="B31" s="45" t="s">
        <v>60</v>
      </c>
      <c r="C31" s="44" t="s">
        <v>36</v>
      </c>
      <c r="D31" s="45" t="s">
        <v>37</v>
      </c>
    </row>
    <row r="32" spans="1:4" x14ac:dyDescent="0.25">
      <c r="A32" s="31" t="s">
        <v>38</v>
      </c>
      <c r="B32" s="46" t="s">
        <v>61</v>
      </c>
      <c r="C32" s="47">
        <v>0.2</v>
      </c>
      <c r="D32" s="33">
        <f>ROUND(($C$32)*D29,2)</f>
        <v>0</v>
      </c>
    </row>
    <row r="33" spans="1:4" ht="38.25" x14ac:dyDescent="0.25">
      <c r="A33" s="31" t="s">
        <v>40</v>
      </c>
      <c r="B33" s="46" t="s">
        <v>62</v>
      </c>
      <c r="C33" s="47">
        <v>2.5000000000000001E-2</v>
      </c>
      <c r="D33" s="33">
        <f>ROUND(($C$33)*D29,2)</f>
        <v>0</v>
      </c>
    </row>
    <row r="34" spans="1:4" x14ac:dyDescent="0.25">
      <c r="A34" s="31" t="s">
        <v>42</v>
      </c>
      <c r="B34" s="46" t="s">
        <v>63</v>
      </c>
      <c r="C34" s="47">
        <v>1.4999999999999999E-2</v>
      </c>
      <c r="D34" s="33">
        <f>ROUND(($C$34)*D29,2)</f>
        <v>0</v>
      </c>
    </row>
    <row r="35" spans="1:4" ht="25.5" x14ac:dyDescent="0.25">
      <c r="A35" s="31" t="s">
        <v>44</v>
      </c>
      <c r="B35" s="46" t="s">
        <v>64</v>
      </c>
      <c r="C35" s="47">
        <v>1.4999999999999999E-2</v>
      </c>
      <c r="D35" s="33">
        <f>ROUND(($C$35)*D29,2)</f>
        <v>0</v>
      </c>
    </row>
    <row r="36" spans="1:4" ht="25.5" x14ac:dyDescent="0.25">
      <c r="A36" s="31" t="s">
        <v>46</v>
      </c>
      <c r="B36" s="46" t="s">
        <v>65</v>
      </c>
      <c r="C36" s="47">
        <v>0.01</v>
      </c>
      <c r="D36" s="33">
        <f>ROUND(($C$36)*D29,2)</f>
        <v>0</v>
      </c>
    </row>
    <row r="37" spans="1:4" x14ac:dyDescent="0.25">
      <c r="A37" s="31" t="s">
        <v>48</v>
      </c>
      <c r="B37" s="46" t="s">
        <v>66</v>
      </c>
      <c r="C37" s="47">
        <v>6.0000000000000001E-3</v>
      </c>
      <c r="D37" s="33">
        <f>ROUND(($C$37)*D29,2)</f>
        <v>0</v>
      </c>
    </row>
    <row r="38" spans="1:4" x14ac:dyDescent="0.25">
      <c r="A38" s="31" t="s">
        <v>67</v>
      </c>
      <c r="B38" s="46" t="s">
        <v>68</v>
      </c>
      <c r="C38" s="47">
        <v>2E-3</v>
      </c>
      <c r="D38" s="33">
        <f>ROUND(($C$38)*D29,2)</f>
        <v>0</v>
      </c>
    </row>
    <row r="39" spans="1:4" x14ac:dyDescent="0.25">
      <c r="A39" s="31" t="s">
        <v>69</v>
      </c>
      <c r="B39" s="46" t="s">
        <v>70</v>
      </c>
      <c r="C39" s="47">
        <v>0.08</v>
      </c>
      <c r="D39" s="33">
        <f>ROUND(($C$39)*D29,2)</f>
        <v>0</v>
      </c>
    </row>
    <row r="40" spans="1:4" x14ac:dyDescent="0.25">
      <c r="A40" s="48" t="s">
        <v>71</v>
      </c>
      <c r="B40" s="48"/>
      <c r="C40" s="49">
        <f>SUM(C32:C39)</f>
        <v>0.35300000000000004</v>
      </c>
      <c r="D40" s="50">
        <f>SUM(D32:D39)</f>
        <v>0</v>
      </c>
    </row>
    <row r="41" spans="1:4" x14ac:dyDescent="0.25">
      <c r="A41" s="51" t="s">
        <v>72</v>
      </c>
      <c r="B41" s="51"/>
      <c r="C41" s="51"/>
      <c r="D41" s="51"/>
    </row>
    <row r="42" spans="1:4" ht="25.5" x14ac:dyDescent="0.25">
      <c r="A42" s="44" t="s">
        <v>73</v>
      </c>
      <c r="B42" s="52" t="s">
        <v>74</v>
      </c>
      <c r="C42" s="52"/>
      <c r="D42" s="45" t="s">
        <v>37</v>
      </c>
    </row>
    <row r="43" spans="1:4" x14ac:dyDescent="0.25">
      <c r="A43" s="31" t="s">
        <v>38</v>
      </c>
      <c r="B43" s="32" t="s">
        <v>75</v>
      </c>
      <c r="C43" s="32"/>
      <c r="D43" s="53"/>
    </row>
    <row r="44" spans="1:4" x14ac:dyDescent="0.25">
      <c r="A44" s="31" t="s">
        <v>76</v>
      </c>
      <c r="B44" s="32" t="s">
        <v>77</v>
      </c>
      <c r="C44" s="32"/>
      <c r="D44" s="53"/>
    </row>
    <row r="45" spans="1:4" x14ac:dyDescent="0.25">
      <c r="A45" s="31" t="s">
        <v>40</v>
      </c>
      <c r="B45" s="32" t="s">
        <v>78</v>
      </c>
      <c r="C45" s="32"/>
      <c r="D45" s="53">
        <v>0</v>
      </c>
    </row>
    <row r="46" spans="1:4" x14ac:dyDescent="0.25">
      <c r="A46" s="31" t="s">
        <v>79</v>
      </c>
      <c r="B46" s="32" t="s">
        <v>80</v>
      </c>
      <c r="C46" s="32"/>
      <c r="D46" s="53">
        <f>-(10%*D45)</f>
        <v>0</v>
      </c>
    </row>
    <row r="47" spans="1:4" x14ac:dyDescent="0.25">
      <c r="A47" s="31" t="s">
        <v>42</v>
      </c>
      <c r="B47" s="54" t="s">
        <v>81</v>
      </c>
      <c r="C47" s="54"/>
      <c r="D47" s="53">
        <v>0</v>
      </c>
    </row>
    <row r="48" spans="1:4" x14ac:dyDescent="0.25">
      <c r="A48" s="31" t="s">
        <v>44</v>
      </c>
      <c r="B48" s="54" t="s">
        <v>82</v>
      </c>
      <c r="C48" s="54"/>
      <c r="D48" s="53">
        <v>0</v>
      </c>
    </row>
    <row r="49" spans="1:4" x14ac:dyDescent="0.25">
      <c r="A49" s="31" t="s">
        <v>48</v>
      </c>
      <c r="B49" s="32" t="s">
        <v>83</v>
      </c>
      <c r="C49" s="32"/>
      <c r="D49" s="53">
        <v>0</v>
      </c>
    </row>
    <row r="50" spans="1:4" x14ac:dyDescent="0.25">
      <c r="A50" s="36" t="s">
        <v>50</v>
      </c>
      <c r="B50" s="36"/>
      <c r="C50" s="36"/>
      <c r="D50" s="37">
        <f>SUM(D43:D49)</f>
        <v>0</v>
      </c>
    </row>
    <row r="51" spans="1:4" x14ac:dyDescent="0.25">
      <c r="A51" s="27" t="s">
        <v>84</v>
      </c>
      <c r="B51" s="27"/>
      <c r="C51" s="27"/>
      <c r="D51" s="27"/>
    </row>
    <row r="52" spans="1:4" ht="25.5" x14ac:dyDescent="0.25">
      <c r="A52" s="28">
        <v>2</v>
      </c>
      <c r="B52" s="43" t="s">
        <v>85</v>
      </c>
      <c r="C52" s="43"/>
      <c r="D52" s="28" t="s">
        <v>37</v>
      </c>
    </row>
    <row r="53" spans="1:4" x14ac:dyDescent="0.25">
      <c r="A53" s="31" t="s">
        <v>53</v>
      </c>
      <c r="B53" s="32" t="s">
        <v>86</v>
      </c>
      <c r="C53" s="32"/>
      <c r="D53" s="55">
        <f>D28</f>
        <v>0</v>
      </c>
    </row>
    <row r="54" spans="1:4" x14ac:dyDescent="0.25">
      <c r="A54" s="31" t="s">
        <v>59</v>
      </c>
      <c r="B54" s="32" t="s">
        <v>87</v>
      </c>
      <c r="C54" s="32"/>
      <c r="D54" s="55">
        <f>D40</f>
        <v>0</v>
      </c>
    </row>
    <row r="55" spans="1:4" x14ac:dyDescent="0.25">
      <c r="A55" s="31" t="s">
        <v>73</v>
      </c>
      <c r="B55" s="32" t="s">
        <v>74</v>
      </c>
      <c r="C55" s="32"/>
      <c r="D55" s="55">
        <f>D50</f>
        <v>0</v>
      </c>
    </row>
    <row r="56" spans="1:4" x14ac:dyDescent="0.25">
      <c r="A56" s="36" t="s">
        <v>50</v>
      </c>
      <c r="B56" s="36"/>
      <c r="C56" s="36"/>
      <c r="D56" s="37">
        <f>SUM(D53:D55)</f>
        <v>0</v>
      </c>
    </row>
    <row r="57" spans="1:4" x14ac:dyDescent="0.25">
      <c r="A57" s="27" t="s">
        <v>88</v>
      </c>
      <c r="B57" s="27"/>
      <c r="C57" s="27"/>
      <c r="D57" s="27"/>
    </row>
    <row r="58" spans="1:4" ht="25.5" x14ac:dyDescent="0.25">
      <c r="A58" s="28">
        <v>3</v>
      </c>
      <c r="B58" s="43" t="s">
        <v>89</v>
      </c>
      <c r="C58" s="43"/>
      <c r="D58" s="28" t="s">
        <v>37</v>
      </c>
    </row>
    <row r="59" spans="1:4" ht="33" customHeight="1" x14ac:dyDescent="0.25">
      <c r="A59" s="31" t="s">
        <v>38</v>
      </c>
      <c r="B59" s="34" t="s">
        <v>90</v>
      </c>
      <c r="C59" s="39"/>
      <c r="D59" s="56"/>
    </row>
    <row r="60" spans="1:4" ht="28.5" customHeight="1" x14ac:dyDescent="0.25">
      <c r="A60" s="31" t="s">
        <v>40</v>
      </c>
      <c r="B60" s="34" t="s">
        <v>91</v>
      </c>
      <c r="C60" s="39"/>
      <c r="D60" s="56"/>
    </row>
    <row r="61" spans="1:4" ht="37.5" customHeight="1" x14ac:dyDescent="0.25">
      <c r="A61" s="31" t="s">
        <v>42</v>
      </c>
      <c r="B61" s="34" t="s">
        <v>92</v>
      </c>
      <c r="C61" s="39"/>
      <c r="D61" s="53">
        <f>C61*D22</f>
        <v>0</v>
      </c>
    </row>
    <row r="62" spans="1:4" ht="33" customHeight="1" x14ac:dyDescent="0.25">
      <c r="A62" s="31" t="s">
        <v>44</v>
      </c>
      <c r="B62" s="34" t="s">
        <v>93</v>
      </c>
      <c r="C62" s="39"/>
      <c r="D62" s="56"/>
    </row>
    <row r="63" spans="1:4" ht="45" customHeight="1" x14ac:dyDescent="0.25">
      <c r="A63" s="31" t="s">
        <v>46</v>
      </c>
      <c r="B63" s="57" t="s">
        <v>94</v>
      </c>
      <c r="C63" s="39"/>
      <c r="D63" s="53"/>
    </row>
    <row r="64" spans="1:4" ht="36" customHeight="1" x14ac:dyDescent="0.25">
      <c r="A64" s="31" t="s">
        <v>48</v>
      </c>
      <c r="B64" s="34" t="s">
        <v>95</v>
      </c>
      <c r="C64" s="39"/>
      <c r="D64" s="56"/>
    </row>
    <row r="65" spans="1:4" x14ac:dyDescent="0.25">
      <c r="A65" s="58" t="s">
        <v>50</v>
      </c>
      <c r="B65" s="58"/>
      <c r="C65" s="59"/>
      <c r="D65" s="60"/>
    </row>
    <row r="66" spans="1:4" x14ac:dyDescent="0.25">
      <c r="A66" s="61" t="s">
        <v>96</v>
      </c>
      <c r="B66" s="62"/>
      <c r="C66" s="62"/>
      <c r="D66" s="62"/>
    </row>
    <row r="67" spans="1:4" x14ac:dyDescent="0.25">
      <c r="A67" s="63" t="s">
        <v>97</v>
      </c>
      <c r="B67" s="63"/>
      <c r="C67" s="63"/>
      <c r="D67" s="63"/>
    </row>
    <row r="68" spans="1:4" ht="25.5" x14ac:dyDescent="0.25">
      <c r="A68" s="64" t="s">
        <v>98</v>
      </c>
      <c r="B68" s="65" t="s">
        <v>99</v>
      </c>
      <c r="C68" s="65"/>
      <c r="D68" s="66" t="s">
        <v>37</v>
      </c>
    </row>
    <row r="69" spans="1:4" ht="38.25" x14ac:dyDescent="0.25">
      <c r="A69" s="67" t="s">
        <v>38</v>
      </c>
      <c r="B69" s="68" t="s">
        <v>100</v>
      </c>
      <c r="C69" s="69"/>
      <c r="D69" s="70">
        <f>C69*D22</f>
        <v>0</v>
      </c>
    </row>
    <row r="70" spans="1:4" ht="25.5" x14ac:dyDescent="0.25">
      <c r="A70" s="67" t="s">
        <v>40</v>
      </c>
      <c r="B70" s="68" t="s">
        <v>101</v>
      </c>
      <c r="C70" s="69"/>
      <c r="D70" s="70">
        <f>C70*D22</f>
        <v>0</v>
      </c>
    </row>
    <row r="71" spans="1:4" ht="38.25" x14ac:dyDescent="0.25">
      <c r="A71" s="67" t="s">
        <v>42</v>
      </c>
      <c r="B71" s="68" t="s">
        <v>102</v>
      </c>
      <c r="C71" s="69"/>
      <c r="D71" s="70">
        <f>C71*D22</f>
        <v>0</v>
      </c>
    </row>
    <row r="72" spans="1:4" ht="63.75" x14ac:dyDescent="0.25">
      <c r="A72" s="71" t="s">
        <v>44</v>
      </c>
      <c r="B72" s="72" t="s">
        <v>103</v>
      </c>
      <c r="C72" s="73"/>
      <c r="D72" s="74">
        <f>C72*D22</f>
        <v>0</v>
      </c>
    </row>
    <row r="73" spans="1:4" x14ac:dyDescent="0.25">
      <c r="A73" s="75" t="s">
        <v>104</v>
      </c>
      <c r="B73" s="75"/>
      <c r="C73" s="76"/>
      <c r="D73" s="77">
        <f>SUM(D69:D72)</f>
        <v>0</v>
      </c>
    </row>
    <row r="74" spans="1:4" ht="47.25" customHeight="1" x14ac:dyDescent="0.25">
      <c r="A74" s="71" t="s">
        <v>46</v>
      </c>
      <c r="B74" s="78" t="s">
        <v>105</v>
      </c>
      <c r="C74" s="73"/>
      <c r="D74" s="79">
        <f>C74*D22</f>
        <v>0</v>
      </c>
    </row>
    <row r="75" spans="1:4" x14ac:dyDescent="0.25">
      <c r="A75" s="75" t="s">
        <v>106</v>
      </c>
      <c r="B75" s="75"/>
      <c r="C75" s="76"/>
      <c r="D75" s="80">
        <f>D73+D74</f>
        <v>0</v>
      </c>
    </row>
    <row r="76" spans="1:4" x14ac:dyDescent="0.25">
      <c r="A76" s="27" t="s">
        <v>107</v>
      </c>
      <c r="B76" s="27"/>
      <c r="C76" s="27"/>
      <c r="D76" s="27"/>
    </row>
    <row r="77" spans="1:4" ht="25.5" x14ac:dyDescent="0.25">
      <c r="A77" s="64" t="s">
        <v>108</v>
      </c>
      <c r="B77" s="65" t="s">
        <v>109</v>
      </c>
      <c r="C77" s="65"/>
      <c r="D77" s="66" t="s">
        <v>37</v>
      </c>
    </row>
    <row r="78" spans="1:4" x14ac:dyDescent="0.25">
      <c r="A78" s="67" t="s">
        <v>38</v>
      </c>
      <c r="B78" s="81" t="s">
        <v>139</v>
      </c>
      <c r="C78" s="69"/>
      <c r="D78" s="70">
        <f>C78*D22</f>
        <v>0</v>
      </c>
    </row>
    <row r="79" spans="1:4" ht="33" customHeight="1" x14ac:dyDescent="0.25">
      <c r="A79" s="67" t="s">
        <v>40</v>
      </c>
      <c r="B79" s="81" t="s">
        <v>110</v>
      </c>
      <c r="C79" s="69"/>
      <c r="D79" s="70">
        <f>C79*D22</f>
        <v>0</v>
      </c>
    </row>
    <row r="80" spans="1:4" x14ac:dyDescent="0.25">
      <c r="A80" s="75" t="s">
        <v>106</v>
      </c>
      <c r="B80" s="75"/>
      <c r="C80" s="76"/>
      <c r="D80" s="77">
        <f>SUM(D78:D79)</f>
        <v>0</v>
      </c>
    </row>
    <row r="81" spans="1:4" x14ac:dyDescent="0.25">
      <c r="A81" s="27" t="s">
        <v>111</v>
      </c>
      <c r="B81" s="27"/>
      <c r="C81" s="27"/>
      <c r="D81" s="27"/>
    </row>
    <row r="82" spans="1:4" ht="25.5" x14ac:dyDescent="0.25">
      <c r="A82" s="28">
        <v>4</v>
      </c>
      <c r="B82" s="43" t="s">
        <v>112</v>
      </c>
      <c r="C82" s="43"/>
      <c r="D82" s="28" t="s">
        <v>37</v>
      </c>
    </row>
    <row r="83" spans="1:4" x14ac:dyDescent="0.25">
      <c r="A83" s="31" t="s">
        <v>98</v>
      </c>
      <c r="B83" s="82" t="s">
        <v>99</v>
      </c>
      <c r="C83" s="82"/>
      <c r="D83" s="55">
        <f>D75</f>
        <v>0</v>
      </c>
    </row>
    <row r="84" spans="1:4" x14ac:dyDescent="0.25">
      <c r="A84" s="31" t="s">
        <v>108</v>
      </c>
      <c r="B84" s="82" t="s">
        <v>113</v>
      </c>
      <c r="C84" s="82"/>
      <c r="D84" s="55">
        <f>D80</f>
        <v>0</v>
      </c>
    </row>
    <row r="85" spans="1:4" x14ac:dyDescent="0.25">
      <c r="A85" s="58" t="s">
        <v>50</v>
      </c>
      <c r="B85" s="58"/>
      <c r="C85" s="58"/>
      <c r="D85" s="83">
        <f>SUM(D83:D84)</f>
        <v>0</v>
      </c>
    </row>
    <row r="86" spans="1:4" x14ac:dyDescent="0.25">
      <c r="A86" s="27" t="s">
        <v>114</v>
      </c>
      <c r="B86" s="27"/>
      <c r="C86" s="27"/>
      <c r="D86" s="27"/>
    </row>
    <row r="87" spans="1:4" ht="25.5" x14ac:dyDescent="0.25">
      <c r="A87" s="64">
        <v>5</v>
      </c>
      <c r="B87" s="65" t="s">
        <v>115</v>
      </c>
      <c r="C87" s="65"/>
      <c r="D87" s="66" t="s">
        <v>37</v>
      </c>
    </row>
    <row r="88" spans="1:4" x14ac:dyDescent="0.25">
      <c r="A88" s="31" t="s">
        <v>38</v>
      </c>
      <c r="B88" s="32" t="s">
        <v>116</v>
      </c>
      <c r="C88" s="32"/>
      <c r="D88" s="33">
        <f>[1]Uniformes!$F$10</f>
        <v>0</v>
      </c>
    </row>
    <row r="89" spans="1:4" x14ac:dyDescent="0.25">
      <c r="A89" s="31" t="s">
        <v>40</v>
      </c>
      <c r="B89" s="32" t="s">
        <v>117</v>
      </c>
      <c r="C89" s="32"/>
      <c r="D89" s="33">
        <v>0</v>
      </c>
    </row>
    <row r="90" spans="1:4" x14ac:dyDescent="0.25">
      <c r="A90" s="31" t="s">
        <v>42</v>
      </c>
      <c r="B90" s="32" t="s">
        <v>118</v>
      </c>
      <c r="C90" s="32"/>
      <c r="D90" s="33">
        <v>0</v>
      </c>
    </row>
    <row r="91" spans="1:4" x14ac:dyDescent="0.25">
      <c r="A91" s="31" t="s">
        <v>44</v>
      </c>
      <c r="B91" s="32" t="s">
        <v>119</v>
      </c>
      <c r="C91" s="32"/>
      <c r="D91" s="33">
        <v>0</v>
      </c>
    </row>
    <row r="92" spans="1:4" x14ac:dyDescent="0.25">
      <c r="A92" s="58" t="s">
        <v>71</v>
      </c>
      <c r="B92" s="58"/>
      <c r="C92" s="58"/>
      <c r="D92" s="83">
        <f>SUM(D88:D91)</f>
        <v>0</v>
      </c>
    </row>
    <row r="93" spans="1:4" x14ac:dyDescent="0.25">
      <c r="A93" s="84"/>
      <c r="B93" s="84"/>
      <c r="C93" s="84"/>
      <c r="D93" s="84"/>
    </row>
    <row r="94" spans="1:4" x14ac:dyDescent="0.25">
      <c r="A94" s="85" t="s">
        <v>120</v>
      </c>
      <c r="B94" s="85"/>
      <c r="C94" s="85"/>
      <c r="D94" s="86"/>
    </row>
    <row r="95" spans="1:4" x14ac:dyDescent="0.25">
      <c r="A95" s="27" t="s">
        <v>121</v>
      </c>
      <c r="B95" s="27"/>
      <c r="C95" s="27"/>
      <c r="D95" s="27"/>
    </row>
    <row r="96" spans="1:4" ht="63.75" x14ac:dyDescent="0.25">
      <c r="A96" s="87">
        <v>6</v>
      </c>
      <c r="B96" s="87" t="s">
        <v>122</v>
      </c>
      <c r="C96" s="87" t="s">
        <v>36</v>
      </c>
      <c r="D96" s="88" t="s">
        <v>37</v>
      </c>
    </row>
    <row r="97" spans="1:4" ht="25.5" x14ac:dyDescent="0.25">
      <c r="A97" s="31" t="s">
        <v>38</v>
      </c>
      <c r="B97" s="46" t="s">
        <v>123</v>
      </c>
      <c r="C97" s="47">
        <v>1.6E-2</v>
      </c>
      <c r="D97" s="33">
        <f>C97*D94</f>
        <v>0</v>
      </c>
    </row>
    <row r="98" spans="1:4" x14ac:dyDescent="0.25">
      <c r="A98" s="31" t="s">
        <v>40</v>
      </c>
      <c r="B98" s="46" t="s">
        <v>124</v>
      </c>
      <c r="C98" s="47">
        <v>0.01</v>
      </c>
      <c r="D98" s="33">
        <f>C98*(D94+D97)</f>
        <v>0</v>
      </c>
    </row>
    <row r="99" spans="1:4" x14ac:dyDescent="0.25">
      <c r="A99" s="52" t="s">
        <v>125</v>
      </c>
      <c r="B99" s="52"/>
      <c r="C99" s="89">
        <f>SUM(C97:C98)</f>
        <v>2.6000000000000002E-2</v>
      </c>
      <c r="D99" s="90">
        <f>SUM(D97:D98)</f>
        <v>0</v>
      </c>
    </row>
    <row r="100" spans="1:4" x14ac:dyDescent="0.25">
      <c r="A100" s="28" t="s">
        <v>42</v>
      </c>
      <c r="B100" s="91" t="s">
        <v>126</v>
      </c>
      <c r="C100" s="92"/>
      <c r="D100" s="93"/>
    </row>
    <row r="101" spans="1:4" x14ac:dyDescent="0.25">
      <c r="A101" s="94"/>
      <c r="B101" s="46" t="s">
        <v>127</v>
      </c>
      <c r="C101" s="95">
        <v>0.05</v>
      </c>
      <c r="D101" s="33">
        <f>C101*(D94+D99)/(1-0.0865)</f>
        <v>0</v>
      </c>
    </row>
    <row r="102" spans="1:4" ht="25.5" x14ac:dyDescent="0.25">
      <c r="A102" s="94"/>
      <c r="B102" s="46" t="s">
        <v>128</v>
      </c>
      <c r="C102" s="96">
        <v>0.03</v>
      </c>
      <c r="D102" s="33">
        <f>C102*(D94+D99)/(1-0.0865)</f>
        <v>0</v>
      </c>
    </row>
    <row r="103" spans="1:4" x14ac:dyDescent="0.25">
      <c r="A103" s="94"/>
      <c r="B103" s="46" t="s">
        <v>129</v>
      </c>
      <c r="C103" s="96">
        <v>6.4999999999999997E-3</v>
      </c>
      <c r="D103" s="33">
        <f>C103*(D94+D99)/(1-0.0865)</f>
        <v>0</v>
      </c>
    </row>
    <row r="104" spans="1:4" x14ac:dyDescent="0.25">
      <c r="A104" s="97" t="s">
        <v>130</v>
      </c>
      <c r="B104" s="97"/>
      <c r="C104" s="98">
        <f>SUM(C101:C103)</f>
        <v>8.6500000000000007E-2</v>
      </c>
      <c r="D104" s="37">
        <f>SUM(D101:D103)</f>
        <v>0</v>
      </c>
    </row>
    <row r="105" spans="1:4" x14ac:dyDescent="0.25">
      <c r="A105" s="36" t="s">
        <v>50</v>
      </c>
      <c r="B105" s="36"/>
      <c r="C105" s="36"/>
      <c r="D105" s="37">
        <f>D99+D104</f>
        <v>0</v>
      </c>
    </row>
    <row r="106" spans="1:4" x14ac:dyDescent="0.25">
      <c r="A106" s="27" t="s">
        <v>131</v>
      </c>
      <c r="B106" s="27"/>
      <c r="C106" s="27"/>
      <c r="D106" s="27"/>
    </row>
    <row r="107" spans="1:4" ht="25.5" x14ac:dyDescent="0.25">
      <c r="A107" s="65" t="s">
        <v>132</v>
      </c>
      <c r="B107" s="65"/>
      <c r="C107" s="65"/>
      <c r="D107" s="99" t="s">
        <v>37</v>
      </c>
    </row>
    <row r="108" spans="1:4" x14ac:dyDescent="0.25">
      <c r="A108" s="31" t="s">
        <v>38</v>
      </c>
      <c r="B108" s="32" t="s">
        <v>34</v>
      </c>
      <c r="C108" s="32"/>
      <c r="D108" s="100"/>
    </row>
    <row r="109" spans="1:4" x14ac:dyDescent="0.25">
      <c r="A109" s="31" t="s">
        <v>40</v>
      </c>
      <c r="B109" s="32" t="s">
        <v>51</v>
      </c>
      <c r="C109" s="32"/>
      <c r="D109" s="100">
        <f>D56</f>
        <v>0</v>
      </c>
    </row>
    <row r="110" spans="1:4" x14ac:dyDescent="0.25">
      <c r="A110" s="31" t="s">
        <v>42</v>
      </c>
      <c r="B110" s="32" t="s">
        <v>88</v>
      </c>
      <c r="C110" s="32"/>
      <c r="D110" s="100">
        <f>D65</f>
        <v>0</v>
      </c>
    </row>
    <row r="111" spans="1:4" x14ac:dyDescent="0.25">
      <c r="A111" s="31" t="s">
        <v>44</v>
      </c>
      <c r="B111" s="32" t="s">
        <v>133</v>
      </c>
      <c r="C111" s="32"/>
      <c r="D111" s="100">
        <f>D85</f>
        <v>0</v>
      </c>
    </row>
    <row r="112" spans="1:4" x14ac:dyDescent="0.25">
      <c r="A112" s="31" t="s">
        <v>46</v>
      </c>
      <c r="B112" s="32" t="s">
        <v>114</v>
      </c>
      <c r="C112" s="32"/>
      <c r="D112" s="100">
        <f>D92</f>
        <v>0</v>
      </c>
    </row>
    <row r="113" spans="1:4" x14ac:dyDescent="0.25">
      <c r="A113" s="31" t="s">
        <v>48</v>
      </c>
      <c r="B113" s="32" t="s">
        <v>134</v>
      </c>
      <c r="C113" s="32"/>
      <c r="D113" s="100">
        <f>D105</f>
        <v>0</v>
      </c>
    </row>
    <row r="114" spans="1:4" x14ac:dyDescent="0.25">
      <c r="A114" s="36" t="s">
        <v>135</v>
      </c>
      <c r="B114" s="36"/>
      <c r="C114" s="36"/>
      <c r="D114" s="101">
        <f>SUM(D108:D113)</f>
        <v>0</v>
      </c>
    </row>
    <row r="115" spans="1:4" x14ac:dyDescent="0.25">
      <c r="A115" s="102" t="s">
        <v>136</v>
      </c>
      <c r="B115" s="102"/>
      <c r="C115" s="103">
        <v>1</v>
      </c>
      <c r="D115" s="103"/>
    </row>
    <row r="116" spans="1:4" x14ac:dyDescent="0.25">
      <c r="A116" s="41" t="s">
        <v>137</v>
      </c>
      <c r="B116" s="41"/>
      <c r="C116" s="41"/>
      <c r="D116" s="42">
        <f>D114*C115</f>
        <v>0</v>
      </c>
    </row>
    <row r="117" spans="1:4" x14ac:dyDescent="0.25">
      <c r="A117" s="41" t="s">
        <v>138</v>
      </c>
      <c r="B117" s="41"/>
      <c r="C117" s="41"/>
      <c r="D117" s="42">
        <f>D116*12</f>
        <v>0</v>
      </c>
    </row>
    <row r="118" spans="1:4" x14ac:dyDescent="0.25">
      <c r="A118" s="104"/>
      <c r="B118" s="104"/>
      <c r="C118" s="104"/>
      <c r="D118" s="104"/>
    </row>
    <row r="119" spans="1:4" x14ac:dyDescent="0.25">
      <c r="A119" s="105"/>
      <c r="B119" s="105"/>
      <c r="C119" s="105"/>
      <c r="D119" s="105"/>
    </row>
    <row r="120" spans="1:4" x14ac:dyDescent="0.25">
      <c r="C120" s="106"/>
    </row>
    <row r="121" spans="1:4" x14ac:dyDescent="0.25">
      <c r="C121" s="106"/>
    </row>
    <row r="122" spans="1:4" x14ac:dyDescent="0.25">
      <c r="C122" s="106"/>
    </row>
    <row r="123" spans="1:4" x14ac:dyDescent="0.25">
      <c r="C123" s="106"/>
    </row>
    <row r="124" spans="1:4" x14ac:dyDescent="0.25">
      <c r="C124" s="106"/>
    </row>
    <row r="125" spans="1:4" x14ac:dyDescent="0.25">
      <c r="A125" s="107"/>
      <c r="B125" s="107"/>
      <c r="C125" s="107"/>
      <c r="D125" s="107"/>
    </row>
    <row r="126" spans="1:4" x14ac:dyDescent="0.25">
      <c r="A126" s="107"/>
      <c r="B126" s="107"/>
      <c r="C126" s="107"/>
      <c r="D126" s="107"/>
    </row>
    <row r="127" spans="1:4" x14ac:dyDescent="0.25">
      <c r="A127" s="107"/>
      <c r="B127" s="107"/>
      <c r="C127" s="107"/>
      <c r="D127" s="107"/>
    </row>
    <row r="128" spans="1:4" x14ac:dyDescent="0.25">
      <c r="A128" s="107"/>
      <c r="B128" s="107"/>
      <c r="C128" s="107"/>
      <c r="D128" s="107"/>
    </row>
  </sheetData>
  <mergeCells count="89">
    <mergeCell ref="A119:D119"/>
    <mergeCell ref="A125:D125"/>
    <mergeCell ref="A126:D126"/>
    <mergeCell ref="A127:D127"/>
    <mergeCell ref="A128:D128"/>
    <mergeCell ref="A114:C114"/>
    <mergeCell ref="A115:B115"/>
    <mergeCell ref="C115:D115"/>
    <mergeCell ref="A116:C116"/>
    <mergeCell ref="A117:C117"/>
    <mergeCell ref="A118:D118"/>
    <mergeCell ref="B108:C108"/>
    <mergeCell ref="B109:C109"/>
    <mergeCell ref="B110:C110"/>
    <mergeCell ref="B111:C111"/>
    <mergeCell ref="B112:C112"/>
    <mergeCell ref="B113:C113"/>
    <mergeCell ref="A99:B99"/>
    <mergeCell ref="B100:D100"/>
    <mergeCell ref="A104:B104"/>
    <mergeCell ref="A105:C105"/>
    <mergeCell ref="A106:D106"/>
    <mergeCell ref="A107:C107"/>
    <mergeCell ref="B90:C90"/>
    <mergeCell ref="B91:C91"/>
    <mergeCell ref="A92:C92"/>
    <mergeCell ref="A93:D93"/>
    <mergeCell ref="A94:C94"/>
    <mergeCell ref="A95:D95"/>
    <mergeCell ref="B84:C84"/>
    <mergeCell ref="A85:C85"/>
    <mergeCell ref="A86:D86"/>
    <mergeCell ref="B87:C87"/>
    <mergeCell ref="B88:C88"/>
    <mergeCell ref="B89:C89"/>
    <mergeCell ref="A76:D76"/>
    <mergeCell ref="B77:C77"/>
    <mergeCell ref="A80:B80"/>
    <mergeCell ref="A81:D81"/>
    <mergeCell ref="B82:C82"/>
    <mergeCell ref="B83:C83"/>
    <mergeCell ref="A65:B65"/>
    <mergeCell ref="A66:D66"/>
    <mergeCell ref="A67:D67"/>
    <mergeCell ref="B68:C68"/>
    <mergeCell ref="A73:B73"/>
    <mergeCell ref="A75:B75"/>
    <mergeCell ref="B53:C53"/>
    <mergeCell ref="B54:C54"/>
    <mergeCell ref="B55:C55"/>
    <mergeCell ref="A56:C56"/>
    <mergeCell ref="A57:D57"/>
    <mergeCell ref="B58:C58"/>
    <mergeCell ref="B47:C47"/>
    <mergeCell ref="B48:C48"/>
    <mergeCell ref="B49:C49"/>
    <mergeCell ref="A50:C50"/>
    <mergeCell ref="A51:D51"/>
    <mergeCell ref="B52:C52"/>
    <mergeCell ref="A41:D41"/>
    <mergeCell ref="B42:C42"/>
    <mergeCell ref="B43:C43"/>
    <mergeCell ref="B44:C44"/>
    <mergeCell ref="B45:C45"/>
    <mergeCell ref="B46:C46"/>
    <mergeCell ref="A23:D23"/>
    <mergeCell ref="A24:D24"/>
    <mergeCell ref="A28:B28"/>
    <mergeCell ref="A29:C29"/>
    <mergeCell ref="A30:D30"/>
    <mergeCell ref="A40:B40"/>
    <mergeCell ref="A13:C13"/>
    <mergeCell ref="A14:D14"/>
    <mergeCell ref="B16:C16"/>
    <mergeCell ref="B20:C20"/>
    <mergeCell ref="B21:C21"/>
    <mergeCell ref="A22:C22"/>
    <mergeCell ref="A7:C7"/>
    <mergeCell ref="A8:C8"/>
    <mergeCell ref="A9:C9"/>
    <mergeCell ref="A10:C10"/>
    <mergeCell ref="A11:C11"/>
    <mergeCell ref="A12:C12"/>
    <mergeCell ref="A1:D1"/>
    <mergeCell ref="A2:D2"/>
    <mergeCell ref="A3:C3"/>
    <mergeCell ref="A4:C4"/>
    <mergeCell ref="A5:C5"/>
    <mergeCell ref="A6:C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440D9-1C75-4CEC-ADDA-CDDA327E41B5}">
  <dimension ref="A1:F8"/>
  <sheetViews>
    <sheetView tabSelected="1" workbookViewId="0">
      <selection activeCell="J3" sqref="J3"/>
    </sheetView>
  </sheetViews>
  <sheetFormatPr defaultRowHeight="15" x14ac:dyDescent="0.25"/>
  <cols>
    <col min="2" max="2" width="58.28515625" customWidth="1"/>
    <col min="3" max="3" width="11.85546875" customWidth="1"/>
    <col min="4" max="4" width="12" customWidth="1"/>
  </cols>
  <sheetData>
    <row r="1" spans="1:6" ht="176.25" customHeight="1" x14ac:dyDescent="0.25">
      <c r="A1" s="108" t="s">
        <v>140</v>
      </c>
      <c r="B1" s="109" t="s">
        <v>141</v>
      </c>
      <c r="C1" s="109" t="s">
        <v>142</v>
      </c>
      <c r="D1" s="110" t="s">
        <v>143</v>
      </c>
      <c r="E1" s="111" t="s">
        <v>144</v>
      </c>
      <c r="F1" s="111" t="s">
        <v>145</v>
      </c>
    </row>
    <row r="2" spans="1:6" ht="52.5" customHeight="1" x14ac:dyDescent="0.25">
      <c r="A2" s="112">
        <v>1</v>
      </c>
      <c r="B2" s="113" t="s">
        <v>146</v>
      </c>
      <c r="C2" s="114">
        <v>3</v>
      </c>
      <c r="D2" s="115"/>
      <c r="E2" s="114"/>
      <c r="F2" s="114"/>
    </row>
    <row r="3" spans="1:6" ht="30" customHeight="1" x14ac:dyDescent="0.25">
      <c r="A3" s="112">
        <f t="shared" ref="A3" si="0">+A2+1</f>
        <v>2</v>
      </c>
      <c r="B3" s="113" t="s">
        <v>147</v>
      </c>
      <c r="C3" s="114">
        <v>3</v>
      </c>
      <c r="D3" s="115"/>
      <c r="E3" s="114"/>
      <c r="F3" s="114"/>
    </row>
    <row r="4" spans="1:6" ht="54.75" customHeight="1" x14ac:dyDescent="0.25">
      <c r="A4" s="112">
        <v>3</v>
      </c>
      <c r="B4" s="116" t="s">
        <v>148</v>
      </c>
      <c r="C4" s="114">
        <v>3</v>
      </c>
      <c r="D4" s="115"/>
      <c r="E4" s="114"/>
      <c r="F4" s="114"/>
    </row>
    <row r="5" spans="1:6" ht="39" customHeight="1" x14ac:dyDescent="0.25">
      <c r="A5" s="112">
        <v>4</v>
      </c>
      <c r="B5" s="116" t="s">
        <v>149</v>
      </c>
      <c r="C5" s="114">
        <v>2</v>
      </c>
      <c r="D5" s="115"/>
      <c r="E5" s="114"/>
      <c r="F5" s="114"/>
    </row>
    <row r="6" spans="1:6" ht="38.25" customHeight="1" x14ac:dyDescent="0.25">
      <c r="A6" s="112">
        <v>5</v>
      </c>
      <c r="B6" s="116" t="s">
        <v>150</v>
      </c>
      <c r="C6" s="114">
        <v>2</v>
      </c>
      <c r="D6" s="115"/>
      <c r="E6" s="114"/>
      <c r="F6" s="114"/>
    </row>
    <row r="7" spans="1:6" ht="51" x14ac:dyDescent="0.25">
      <c r="A7" s="112">
        <v>6</v>
      </c>
      <c r="B7" s="116" t="s">
        <v>151</v>
      </c>
      <c r="C7" s="114">
        <v>1</v>
      </c>
      <c r="D7" s="115"/>
      <c r="E7" s="114"/>
      <c r="F7" s="114"/>
    </row>
    <row r="8" spans="1:6" x14ac:dyDescent="0.25">
      <c r="A8" s="117" t="s">
        <v>15</v>
      </c>
      <c r="B8" s="117"/>
      <c r="C8" s="117"/>
      <c r="D8" s="117"/>
      <c r="E8" s="118">
        <f>ROUND(SUM(E2:E7),2)</f>
        <v>0</v>
      </c>
      <c r="F8" s="118">
        <f>ROUND(SUM(F2:F7),2)</f>
        <v>0</v>
      </c>
    </row>
  </sheetData>
  <mergeCells count="1">
    <mergeCell ref="A8:D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resumo</vt:lpstr>
      <vt:lpstr>Planilha de Formação</vt:lpstr>
      <vt:lpstr>Uniformes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Delciney Santos</dc:creator>
  <cp:lastModifiedBy>Walter Delciney Santos</cp:lastModifiedBy>
  <dcterms:created xsi:type="dcterms:W3CDTF">2024-11-11T17:38:12Z</dcterms:created>
  <dcterms:modified xsi:type="dcterms:W3CDTF">2024-11-11T17:45:33Z</dcterms:modified>
</cp:coreProperties>
</file>